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для розміщення на хостингу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D31" i="1"/>
  <c r="C31" i="1"/>
  <c r="G30" i="1"/>
  <c r="F30" i="1"/>
  <c r="F31" i="1" s="1"/>
  <c r="E30" i="1"/>
  <c r="D30" i="1"/>
  <c r="C30" i="1"/>
  <c r="C14" i="1"/>
  <c r="F15" i="1" s="1"/>
  <c r="E11" i="1"/>
  <c r="D11" i="1"/>
  <c r="F10" i="1"/>
  <c r="E10" i="1"/>
  <c r="C10" i="1"/>
  <c r="G11" i="1" s="1"/>
  <c r="C6" i="1"/>
  <c r="F7" i="1" s="1"/>
  <c r="G6" i="1" l="1"/>
  <c r="D6" i="1"/>
  <c r="C7" i="1"/>
  <c r="G7" i="1"/>
  <c r="D14" i="1"/>
  <c r="C15" i="1"/>
  <c r="G15" i="1"/>
  <c r="E6" i="1"/>
  <c r="D7" i="1"/>
  <c r="G10" i="1"/>
  <c r="F11" i="1"/>
  <c r="E14" i="1"/>
  <c r="D15" i="1"/>
  <c r="C18" i="1"/>
  <c r="E31" i="1"/>
  <c r="F6" i="1"/>
  <c r="E7" i="1"/>
  <c r="D10" i="1"/>
  <c r="C11" i="1"/>
  <c r="F14" i="1"/>
  <c r="E15" i="1"/>
  <c r="G14" i="1"/>
  <c r="D19" i="1" l="1"/>
  <c r="E18" i="1"/>
  <c r="E22" i="1" s="1"/>
  <c r="E23" i="1" s="1"/>
  <c r="E27" i="1" s="1"/>
  <c r="G19" i="1"/>
  <c r="C19" i="1"/>
  <c r="D18" i="1"/>
  <c r="F19" i="1"/>
  <c r="G18" i="1"/>
  <c r="G22" i="1" s="1"/>
  <c r="G23" i="1" s="1"/>
  <c r="G27" i="1" s="1"/>
  <c r="D22" i="1"/>
  <c r="E19" i="1"/>
  <c r="F18" i="1"/>
  <c r="F22" i="1" s="1"/>
  <c r="F23" i="1" s="1"/>
  <c r="F27" i="1" s="1"/>
  <c r="C22" i="1" l="1"/>
  <c r="C23" i="1" s="1"/>
  <c r="C27" i="1" s="1"/>
  <c r="D23" i="1"/>
  <c r="D27" i="1" s="1"/>
  <c r="G29" i="1"/>
  <c r="F29" i="1"/>
  <c r="E29" i="1"/>
  <c r="D29" i="1"/>
</calcChain>
</file>

<file path=xl/sharedStrings.xml><?xml version="1.0" encoding="utf-8"?>
<sst xmlns="http://schemas.openxmlformats.org/spreadsheetml/2006/main" count="71" uniqueCount="35">
  <si>
    <t xml:space="preserve"> РОЗРАХУНОК</t>
  </si>
  <si>
    <t xml:space="preserve">                                  тарифу на теплову енергію</t>
  </si>
  <si>
    <t>Найменування показника</t>
  </si>
  <si>
    <t>Одиниці виміру</t>
  </si>
  <si>
    <t>Сумарні та середньозважені показники</t>
  </si>
  <si>
    <t>На потреби споживачів</t>
  </si>
  <si>
    <t>населення</t>
  </si>
  <si>
    <t>релігійних організацій</t>
  </si>
  <si>
    <t>бюджетних установ</t>
  </si>
  <si>
    <t>інших споживачів</t>
  </si>
  <si>
    <t>Тариф на виробництво теплової енергії, зокрема:</t>
  </si>
  <si>
    <t>грн/Гкал</t>
  </si>
  <si>
    <t>повна планована собівартість виробництва теплової енергії</t>
  </si>
  <si>
    <t>витрати на відшкодування втрат</t>
  </si>
  <si>
    <t>тис. грн</t>
  </si>
  <si>
    <t>планований прибуток</t>
  </si>
  <si>
    <t>Тариф на транспортування теплової енергії, зокрема:</t>
  </si>
  <si>
    <t>повна планована собівартість транспортування теплової енергії</t>
  </si>
  <si>
    <t>Тариф на постачання теплової енергії, зокрема:</t>
  </si>
  <si>
    <t>повна планована собівартість постачання теплової енергії</t>
  </si>
  <si>
    <t>Тариф на теплову енергію, зокрема:</t>
  </si>
  <si>
    <t>повна планована собівартість теплової енергії</t>
  </si>
  <si>
    <t>Річні плановані доходи від виробництва, транспортування, постачання теплової енергії, усього, зокрема:</t>
  </si>
  <si>
    <t>повна планована собівартість виробництва, транспортування, постачання теплової енергії</t>
  </si>
  <si>
    <t>планований прибуток від виробництва, транспортування, постачання теплової енергії</t>
  </si>
  <si>
    <t>Річні плановані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зокрема:</t>
  </si>
  <si>
    <t>Планований корисний відпуск з мереж ліцензіата теплової енергії власним споживачам та теплової енергії інших власників, зокрема:</t>
  </si>
  <si>
    <t>тис.Гкал</t>
  </si>
  <si>
    <t>корисний відпуск теплової енергії власним споживачам</t>
  </si>
  <si>
    <t>Рівні рентабельності тарифів:</t>
  </si>
  <si>
    <t>на виробництво теплової енергії</t>
  </si>
  <si>
    <t>%</t>
  </si>
  <si>
    <t>на транспортування теплової енергії</t>
  </si>
  <si>
    <t>на постачання теплової енергії</t>
  </si>
  <si>
    <t>на теплову енергію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</si>
</sst>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3" fillId="0" borderId="7" xfId="0" applyFont="1" applyBorder="1"/>
    <xf numFmtId="2" fontId="2" fillId="0" borderId="7" xfId="0" applyNumberFormat="1" applyFont="1" applyBorder="1" applyAlignment="1">
      <alignment horizontal="center"/>
    </xf>
    <xf numFmtId="2" fontId="3" fillId="0" borderId="7" xfId="0" applyNumberFormat="1" applyFont="1" applyBorder="1"/>
    <xf numFmtId="2" fontId="3" fillId="0" borderId="5" xfId="0" applyNumberFormat="1" applyFont="1" applyBorder="1"/>
    <xf numFmtId="2" fontId="3" fillId="0" borderId="7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/>
    <xf numFmtId="2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wrapText="1"/>
    </xf>
    <xf numFmtId="1" fontId="2" fillId="0" borderId="4" xfId="0" applyNumberFormat="1" applyFont="1" applyBorder="1" applyAlignment="1">
      <alignment horizontal="center"/>
    </xf>
    <xf numFmtId="1" fontId="3" fillId="0" borderId="7" xfId="0" applyNumberFormat="1" applyFont="1" applyBorder="1"/>
    <xf numFmtId="1" fontId="3" fillId="0" borderId="4" xfId="0" applyNumberFormat="1" applyFont="1" applyBorder="1"/>
    <xf numFmtId="1" fontId="3" fillId="0" borderId="5" xfId="0" applyNumberFormat="1" applyFont="1" applyBorder="1"/>
    <xf numFmtId="1" fontId="3" fillId="0" borderId="4" xfId="0" applyNumberFormat="1" applyFont="1" applyBorder="1" applyAlignment="1">
      <alignment horizontal="center"/>
    </xf>
    <xf numFmtId="0" fontId="3" fillId="0" borderId="8" xfId="0" applyFont="1" applyBorder="1" applyAlignment="1">
      <alignment wrapText="1"/>
    </xf>
    <xf numFmtId="1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/>
    <xf numFmtId="1" fontId="3" fillId="0" borderId="9" xfId="0" applyNumberFormat="1" applyFont="1" applyBorder="1"/>
    <xf numFmtId="2" fontId="2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0" fontId="3" fillId="0" borderId="8" xfId="0" applyFont="1" applyBorder="1"/>
    <xf numFmtId="0" fontId="3" fillId="0" borderId="10" xfId="0" applyFont="1" applyBorder="1"/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9" xfId="0" applyFont="1" applyBorder="1"/>
    <xf numFmtId="2" fontId="2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7;&#1097;&#1091;&#1082;/&#1090;&#1072;&#1088;&#1080;&#1092;%20&#1090;&#1077;&#1087;&#1083;&#1086;%20%202022/&#1058;&#1072;&#1088;&#1080;&#1092;%20%20&#1047;&#1074;&#1077;&#1076;&#1077;&#1085;&#1072;%20(&#1090;&#1077;&#1087;&#1083;&#1086;)%202021%20&#1050;&#1052;&#1050;&#10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3"/>
      <sheetName val="Д4"/>
      <sheetName val="Д4.1"/>
      <sheetName val="Д 4.2.2"/>
      <sheetName val="Д5"/>
      <sheetName val="Д5.1"/>
      <sheetName val="Д"/>
      <sheetName val="Д6 (перераховано до порядку)"/>
      <sheetName val="Д10"/>
      <sheetName val="Баланс 7 та 8"/>
      <sheetName val="динаміка"/>
      <sheetName val="Лист6"/>
      <sheetName val="адмін"/>
      <sheetName val="зведена"/>
      <sheetName val="Разом"/>
      <sheetName val="обща"/>
      <sheetName val="ТРАН"/>
      <sheetName val="адм.гв"/>
      <sheetName val="порівн.таб"/>
    </sheetNames>
    <sheetDataSet>
      <sheetData sheetId="0" refreshError="1">
        <row r="42">
          <cell r="H42">
            <v>151.25917819429779</v>
          </cell>
        </row>
      </sheetData>
      <sheetData sheetId="1" refreshError="1"/>
      <sheetData sheetId="2" refreshError="1"/>
      <sheetData sheetId="3" refreshError="1"/>
      <sheetData sheetId="4" refreshError="1">
        <row r="40">
          <cell r="G40">
            <v>2.1972467626908383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42">
          <cell r="F42">
            <v>32.989418571397145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sqref="A1:G36"/>
    </sheetView>
  </sheetViews>
  <sheetFormatPr defaultRowHeight="15" x14ac:dyDescent="0.25"/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ht="15.75" thickBot="1" x14ac:dyDescent="0.3">
      <c r="A2" s="2" t="s">
        <v>1</v>
      </c>
      <c r="B2" s="2"/>
      <c r="C2" s="2"/>
      <c r="D2" s="2"/>
      <c r="E2" s="2"/>
      <c r="F2" s="3"/>
      <c r="G2" s="3"/>
    </row>
    <row r="3" spans="1:7" ht="15.75" thickBot="1" x14ac:dyDescent="0.3">
      <c r="A3" s="4" t="s">
        <v>2</v>
      </c>
      <c r="B3" s="5" t="s">
        <v>3</v>
      </c>
      <c r="C3" s="5" t="s">
        <v>4</v>
      </c>
      <c r="D3" s="6" t="s">
        <v>5</v>
      </c>
      <c r="E3" s="7"/>
      <c r="F3" s="7"/>
      <c r="G3" s="8"/>
    </row>
    <row r="4" spans="1:7" ht="51.75" thickBot="1" x14ac:dyDescent="0.3">
      <c r="A4" s="9"/>
      <c r="B4" s="10"/>
      <c r="C4" s="10"/>
      <c r="D4" s="11" t="s">
        <v>6</v>
      </c>
      <c r="E4" s="12" t="s">
        <v>7</v>
      </c>
      <c r="F4" s="12" t="s">
        <v>8</v>
      </c>
      <c r="G4" s="13" t="s">
        <v>9</v>
      </c>
    </row>
    <row r="5" spans="1:7" ht="15.75" thickBot="1" x14ac:dyDescent="0.3">
      <c r="A5" s="14">
        <v>1</v>
      </c>
      <c r="B5" s="15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</row>
    <row r="6" spans="1:7" ht="78" thickBot="1" x14ac:dyDescent="0.3">
      <c r="A6" s="16" t="s">
        <v>10</v>
      </c>
      <c r="B6" s="17" t="s">
        <v>11</v>
      </c>
      <c r="C6" s="18">
        <f>[1]Д3!H42</f>
        <v>151.25917819429779</v>
      </c>
      <c r="D6" s="19">
        <f>C6</f>
        <v>151.25917819429779</v>
      </c>
      <c r="E6" s="19">
        <f>C6</f>
        <v>151.25917819429779</v>
      </c>
      <c r="F6" s="19">
        <f>C6</f>
        <v>151.25917819429779</v>
      </c>
      <c r="G6" s="20">
        <f>C6</f>
        <v>151.25917819429779</v>
      </c>
    </row>
    <row r="7" spans="1:7" ht="116.25" thickBot="1" x14ac:dyDescent="0.3">
      <c r="A7" s="16" t="s">
        <v>12</v>
      </c>
      <c r="B7" s="17" t="s">
        <v>11</v>
      </c>
      <c r="C7" s="21">
        <f>C6</f>
        <v>151.25917819429779</v>
      </c>
      <c r="D7" s="19">
        <f>C6</f>
        <v>151.25917819429779</v>
      </c>
      <c r="E7" s="19">
        <f>C6</f>
        <v>151.25917819429779</v>
      </c>
      <c r="F7" s="19">
        <f>C6</f>
        <v>151.25917819429779</v>
      </c>
      <c r="G7" s="19">
        <f>C6</f>
        <v>151.25917819429779</v>
      </c>
    </row>
    <row r="8" spans="1:7" ht="65.25" thickBot="1" x14ac:dyDescent="0.3">
      <c r="A8" s="16" t="s">
        <v>13</v>
      </c>
      <c r="B8" s="22" t="s">
        <v>14</v>
      </c>
      <c r="C8" s="21">
        <v>0</v>
      </c>
      <c r="D8" s="17"/>
      <c r="E8" s="17"/>
      <c r="F8" s="17"/>
      <c r="G8" s="23"/>
    </row>
    <row r="9" spans="1:7" ht="15.75" thickBot="1" x14ac:dyDescent="0.3">
      <c r="A9" s="17" t="s">
        <v>15</v>
      </c>
      <c r="B9" s="17" t="s">
        <v>11</v>
      </c>
      <c r="C9" s="21">
        <v>0</v>
      </c>
      <c r="D9" s="17"/>
      <c r="E9" s="17"/>
      <c r="F9" s="17"/>
      <c r="G9" s="17"/>
    </row>
    <row r="10" spans="1:7" ht="78" thickBot="1" x14ac:dyDescent="0.3">
      <c r="A10" s="16" t="s">
        <v>16</v>
      </c>
      <c r="B10" s="17" t="s">
        <v>11</v>
      </c>
      <c r="C10" s="18">
        <f>[1]ТРАН!F42</f>
        <v>32.989418571397145</v>
      </c>
      <c r="D10" s="19">
        <f>C10</f>
        <v>32.989418571397145</v>
      </c>
      <c r="E10" s="19">
        <f>C10</f>
        <v>32.989418571397145</v>
      </c>
      <c r="F10" s="19">
        <f>C10</f>
        <v>32.989418571397145</v>
      </c>
      <c r="G10" s="19">
        <f>C10</f>
        <v>32.989418571397145</v>
      </c>
    </row>
    <row r="11" spans="1:7" ht="116.25" thickBot="1" x14ac:dyDescent="0.3">
      <c r="A11" s="16" t="s">
        <v>17</v>
      </c>
      <c r="B11" s="17" t="s">
        <v>11</v>
      </c>
      <c r="C11" s="21">
        <f>C10</f>
        <v>32.989418571397145</v>
      </c>
      <c r="D11" s="19">
        <f>C10</f>
        <v>32.989418571397145</v>
      </c>
      <c r="E11" s="19">
        <f>C10</f>
        <v>32.989418571397145</v>
      </c>
      <c r="F11" s="19">
        <f>C10</f>
        <v>32.989418571397145</v>
      </c>
      <c r="G11" s="19">
        <f>C10</f>
        <v>32.989418571397145</v>
      </c>
    </row>
    <row r="12" spans="1:7" ht="65.25" thickBot="1" x14ac:dyDescent="0.3">
      <c r="A12" s="16" t="s">
        <v>13</v>
      </c>
      <c r="B12" s="17" t="s">
        <v>14</v>
      </c>
      <c r="C12" s="21">
        <v>0</v>
      </c>
      <c r="D12" s="17"/>
      <c r="E12" s="17"/>
      <c r="F12" s="17"/>
      <c r="G12" s="17"/>
    </row>
    <row r="13" spans="1:7" ht="15.75" thickBot="1" x14ac:dyDescent="0.3">
      <c r="A13" s="17" t="s">
        <v>15</v>
      </c>
      <c r="B13" s="17" t="s">
        <v>11</v>
      </c>
      <c r="C13" s="21">
        <v>0</v>
      </c>
      <c r="D13" s="17"/>
      <c r="E13" s="17"/>
      <c r="F13" s="17"/>
      <c r="G13" s="17"/>
    </row>
    <row r="14" spans="1:7" ht="78" thickBot="1" x14ac:dyDescent="0.3">
      <c r="A14" s="16" t="s">
        <v>18</v>
      </c>
      <c r="B14" s="17" t="s">
        <v>11</v>
      </c>
      <c r="C14" s="18">
        <f>[1]Д5!G40</f>
        <v>2.1972467626908383</v>
      </c>
      <c r="D14" s="19">
        <f>C14</f>
        <v>2.1972467626908383</v>
      </c>
      <c r="E14" s="19">
        <f>C14</f>
        <v>2.1972467626908383</v>
      </c>
      <c r="F14" s="19">
        <f>C14</f>
        <v>2.1972467626908383</v>
      </c>
      <c r="G14" s="19">
        <f>C14</f>
        <v>2.1972467626908383</v>
      </c>
    </row>
    <row r="15" spans="1:7" ht="116.25" thickBot="1" x14ac:dyDescent="0.3">
      <c r="A15" s="16" t="s">
        <v>19</v>
      </c>
      <c r="B15" s="17" t="s">
        <v>11</v>
      </c>
      <c r="C15" s="21">
        <f>C14</f>
        <v>2.1972467626908383</v>
      </c>
      <c r="D15" s="19">
        <f>C14</f>
        <v>2.1972467626908383</v>
      </c>
      <c r="E15" s="20">
        <f>C14</f>
        <v>2.1972467626908383</v>
      </c>
      <c r="F15" s="19">
        <f>C14</f>
        <v>2.1972467626908383</v>
      </c>
      <c r="G15" s="19">
        <f>C14</f>
        <v>2.1972467626908383</v>
      </c>
    </row>
    <row r="16" spans="1:7" ht="15.75" thickBot="1" x14ac:dyDescent="0.3">
      <c r="A16" s="17" t="s">
        <v>13</v>
      </c>
      <c r="B16" s="17" t="s">
        <v>14</v>
      </c>
      <c r="C16" s="21">
        <v>0</v>
      </c>
      <c r="D16" s="24"/>
      <c r="E16" s="17"/>
      <c r="F16" s="17"/>
      <c r="G16" s="17"/>
    </row>
    <row r="17" spans="1:7" ht="15.75" thickBot="1" x14ac:dyDescent="0.3">
      <c r="A17" s="17" t="s">
        <v>15</v>
      </c>
      <c r="B17" s="17" t="s">
        <v>11</v>
      </c>
      <c r="C17" s="21">
        <v>0</v>
      </c>
      <c r="D17" s="17"/>
      <c r="E17" s="17"/>
      <c r="F17" s="17"/>
      <c r="G17" s="17"/>
    </row>
    <row r="18" spans="1:7" ht="15.75" thickBot="1" x14ac:dyDescent="0.3">
      <c r="A18" s="17" t="s">
        <v>20</v>
      </c>
      <c r="B18" s="17" t="s">
        <v>11</v>
      </c>
      <c r="C18" s="18">
        <f>C6+C10+C14</f>
        <v>186.44584352838578</v>
      </c>
      <c r="D18" s="19">
        <f>C18</f>
        <v>186.44584352838578</v>
      </c>
      <c r="E18" s="19">
        <f>C18</f>
        <v>186.44584352838578</v>
      </c>
      <c r="F18" s="19">
        <f>C18</f>
        <v>186.44584352838578</v>
      </c>
      <c r="G18" s="19">
        <f>C18</f>
        <v>186.44584352838578</v>
      </c>
    </row>
    <row r="19" spans="1:7" ht="90.75" thickBot="1" x14ac:dyDescent="0.3">
      <c r="A19" s="16" t="s">
        <v>21</v>
      </c>
      <c r="B19" s="17" t="s">
        <v>11</v>
      </c>
      <c r="C19" s="21">
        <f>C18</f>
        <v>186.44584352838578</v>
      </c>
      <c r="D19" s="19">
        <f>C18</f>
        <v>186.44584352838578</v>
      </c>
      <c r="E19" s="19">
        <f>C18</f>
        <v>186.44584352838578</v>
      </c>
      <c r="F19" s="19">
        <f>C18</f>
        <v>186.44584352838578</v>
      </c>
      <c r="G19" s="19">
        <f>C18</f>
        <v>186.44584352838578</v>
      </c>
    </row>
    <row r="20" spans="1:7" ht="15.75" thickBot="1" x14ac:dyDescent="0.3">
      <c r="A20" s="25" t="s">
        <v>13</v>
      </c>
      <c r="B20" s="17" t="s">
        <v>14</v>
      </c>
      <c r="C20" s="26">
        <v>0</v>
      </c>
      <c r="D20" s="17"/>
      <c r="E20" s="22"/>
      <c r="F20" s="17"/>
      <c r="G20" s="23"/>
    </row>
    <row r="21" spans="1:7" ht="15.75" thickBot="1" x14ac:dyDescent="0.3">
      <c r="A21" s="25" t="s">
        <v>15</v>
      </c>
      <c r="B21" s="17" t="s">
        <v>11</v>
      </c>
      <c r="C21" s="26">
        <v>0</v>
      </c>
      <c r="D21" s="17"/>
      <c r="E21" s="22"/>
      <c r="F21" s="17"/>
      <c r="G21" s="23"/>
    </row>
    <row r="22" spans="1:7" ht="167.25" thickBot="1" x14ac:dyDescent="0.3">
      <c r="A22" s="27" t="s">
        <v>22</v>
      </c>
      <c r="B22" s="17" t="s">
        <v>14</v>
      </c>
      <c r="C22" s="28">
        <f>D22+E22+F22+G22</f>
        <v>42376.425582520307</v>
      </c>
      <c r="D22" s="29">
        <f>D30*C18</f>
        <v>35030.573079466463</v>
      </c>
      <c r="E22" s="30">
        <f>E18*E30</f>
        <v>117.47579709036533</v>
      </c>
      <c r="F22" s="29">
        <f>F18*F30</f>
        <v>3157.9693573060454</v>
      </c>
      <c r="G22" s="31">
        <f>G18*G30</f>
        <v>4070.4073486574371</v>
      </c>
    </row>
    <row r="23" spans="1:7" ht="167.25" thickBot="1" x14ac:dyDescent="0.3">
      <c r="A23" s="27" t="s">
        <v>23</v>
      </c>
      <c r="B23" s="17" t="s">
        <v>14</v>
      </c>
      <c r="C23" s="32">
        <f>C22</f>
        <v>42376.425582520307</v>
      </c>
      <c r="D23" s="29">
        <f>D22</f>
        <v>35030.573079466463</v>
      </c>
      <c r="E23" s="30">
        <f>E22</f>
        <v>117.47579709036533</v>
      </c>
      <c r="F23" s="29">
        <f>F22</f>
        <v>3157.9693573060454</v>
      </c>
      <c r="G23" s="31">
        <f>G22</f>
        <v>4070.4073486574371</v>
      </c>
    </row>
    <row r="24" spans="1:7" ht="15.75" thickBot="1" x14ac:dyDescent="0.3">
      <c r="A24" s="25" t="s">
        <v>13</v>
      </c>
      <c r="B24" s="17" t="s">
        <v>14</v>
      </c>
      <c r="C24" s="26">
        <v>0</v>
      </c>
      <c r="D24" s="17"/>
      <c r="E24" s="22"/>
      <c r="F24" s="17"/>
      <c r="G24" s="23"/>
    </row>
    <row r="25" spans="1:7" ht="154.5" thickBot="1" x14ac:dyDescent="0.3">
      <c r="A25" s="27" t="s">
        <v>24</v>
      </c>
      <c r="B25" s="17" t="s">
        <v>14</v>
      </c>
      <c r="C25" s="26">
        <v>0</v>
      </c>
      <c r="D25" s="17"/>
      <c r="E25" s="22"/>
      <c r="F25" s="17"/>
      <c r="G25" s="23"/>
    </row>
    <row r="26" spans="1:7" ht="294.75" thickBot="1" x14ac:dyDescent="0.3">
      <c r="A26" s="27" t="s">
        <v>25</v>
      </c>
      <c r="B26" s="17" t="s">
        <v>14</v>
      </c>
      <c r="C26" s="26">
        <v>0</v>
      </c>
      <c r="D26" s="17"/>
      <c r="E26" s="22"/>
      <c r="F26" s="17"/>
      <c r="G26" s="23"/>
    </row>
    <row r="27" spans="1:7" ht="167.25" thickBot="1" x14ac:dyDescent="0.3">
      <c r="A27" s="27" t="s">
        <v>23</v>
      </c>
      <c r="B27" s="17" t="s">
        <v>14</v>
      </c>
      <c r="C27" s="32">
        <f>C23+C24+C25</f>
        <v>42376.425582520307</v>
      </c>
      <c r="D27" s="29">
        <f>D23</f>
        <v>35030.573079466463</v>
      </c>
      <c r="E27" s="30">
        <f>E23</f>
        <v>117.47579709036533</v>
      </c>
      <c r="F27" s="29">
        <f>F23</f>
        <v>3157.9693573060454</v>
      </c>
      <c r="G27" s="31">
        <f>G23</f>
        <v>4070.4073486574371</v>
      </c>
    </row>
    <row r="28" spans="1:7" ht="15.75" thickBot="1" x14ac:dyDescent="0.3">
      <c r="A28" s="25" t="s">
        <v>13</v>
      </c>
      <c r="B28" s="17" t="s">
        <v>14</v>
      </c>
      <c r="C28" s="26">
        <v>0</v>
      </c>
      <c r="D28" s="17"/>
      <c r="E28" s="22"/>
      <c r="F28" s="17"/>
      <c r="G28" s="23"/>
    </row>
    <row r="29" spans="1:7" ht="154.5" thickBot="1" x14ac:dyDescent="0.3">
      <c r="A29" s="33" t="s">
        <v>24</v>
      </c>
      <c r="B29" s="17" t="s">
        <v>14</v>
      </c>
      <c r="C29" s="34">
        <v>42376</v>
      </c>
      <c r="D29" s="29">
        <f>D30*C19</f>
        <v>35030.573079466463</v>
      </c>
      <c r="E29" s="35">
        <f>E30*C19</f>
        <v>117.47579709036533</v>
      </c>
      <c r="F29" s="29">
        <f>F30*C19</f>
        <v>3157.9693573060454</v>
      </c>
      <c r="G29" s="36">
        <f>G30*C19</f>
        <v>4070.4073486574371</v>
      </c>
    </row>
    <row r="30" spans="1:7" ht="205.5" thickBot="1" x14ac:dyDescent="0.3">
      <c r="A30" s="27" t="s">
        <v>26</v>
      </c>
      <c r="B30" s="17" t="s">
        <v>27</v>
      </c>
      <c r="C30" s="37">
        <f>227.28</f>
        <v>227.28</v>
      </c>
      <c r="D30" s="19">
        <f>187886.05/1000</f>
        <v>187.88604999999998</v>
      </c>
      <c r="E30" s="38">
        <f>630.08/1000</f>
        <v>0.63008000000000008</v>
      </c>
      <c r="F30" s="19">
        <f>16937.73/1000</f>
        <v>16.937729999999998</v>
      </c>
      <c r="G30" s="20">
        <f>21831.58/1000</f>
        <v>21.831580000000002</v>
      </c>
    </row>
    <row r="31" spans="1:7" ht="90.75" thickBot="1" x14ac:dyDescent="0.3">
      <c r="A31" s="27" t="s">
        <v>28</v>
      </c>
      <c r="B31" s="17" t="s">
        <v>27</v>
      </c>
      <c r="C31" s="26">
        <f>C30</f>
        <v>227.28</v>
      </c>
      <c r="D31" s="19">
        <f>D30</f>
        <v>187.88604999999998</v>
      </c>
      <c r="E31" s="38">
        <f>E30</f>
        <v>0.63008000000000008</v>
      </c>
      <c r="F31" s="19">
        <f>F30</f>
        <v>16.937729999999998</v>
      </c>
      <c r="G31" s="20">
        <f>G30</f>
        <v>21.831580000000002</v>
      </c>
    </row>
    <row r="32" spans="1:7" ht="15.75" thickBot="1" x14ac:dyDescent="0.3">
      <c r="A32" s="25" t="s">
        <v>29</v>
      </c>
      <c r="B32" s="17"/>
      <c r="C32" s="26">
        <v>0</v>
      </c>
      <c r="D32" s="17"/>
      <c r="E32" s="22"/>
      <c r="F32" s="17"/>
      <c r="G32" s="23"/>
    </row>
    <row r="33" spans="1:7" ht="15.75" thickBot="1" x14ac:dyDescent="0.3">
      <c r="A33" s="39" t="s">
        <v>30</v>
      </c>
      <c r="B33" s="40" t="s">
        <v>31</v>
      </c>
      <c r="C33" s="41">
        <v>0</v>
      </c>
      <c r="D33" s="40"/>
      <c r="E33" s="42"/>
      <c r="F33" s="40"/>
      <c r="G33" s="43"/>
    </row>
    <row r="34" spans="1:7" ht="15.75" thickBot="1" x14ac:dyDescent="0.3">
      <c r="A34" s="25" t="s">
        <v>32</v>
      </c>
      <c r="B34" s="17" t="s">
        <v>31</v>
      </c>
      <c r="C34" s="26">
        <v>0</v>
      </c>
      <c r="D34" s="17"/>
      <c r="E34" s="22"/>
      <c r="F34" s="17"/>
      <c r="G34" s="23"/>
    </row>
    <row r="35" spans="1:7" ht="15.75" thickBot="1" x14ac:dyDescent="0.3">
      <c r="A35" s="25" t="s">
        <v>33</v>
      </c>
      <c r="B35" s="17" t="s">
        <v>31</v>
      </c>
      <c r="C35" s="26">
        <v>0</v>
      </c>
      <c r="D35" s="17"/>
      <c r="E35" s="22"/>
      <c r="F35" s="17"/>
      <c r="G35" s="23"/>
    </row>
    <row r="36" spans="1:7" ht="15.75" thickBot="1" x14ac:dyDescent="0.3">
      <c r="A36" s="25" t="s">
        <v>34</v>
      </c>
      <c r="B36" s="17" t="s">
        <v>31</v>
      </c>
      <c r="C36" s="44">
        <v>0</v>
      </c>
      <c r="D36" s="19">
        <v>0</v>
      </c>
      <c r="E36" s="38">
        <v>0</v>
      </c>
      <c r="F36" s="19">
        <v>0</v>
      </c>
      <c r="G36" s="20">
        <v>0</v>
      </c>
    </row>
  </sheetData>
  <mergeCells count="6">
    <mergeCell ref="A1:G1"/>
    <mergeCell ref="A2:E2"/>
    <mergeCell ref="A3:A4"/>
    <mergeCell ref="B3:B4"/>
    <mergeCell ref="C3:C4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2021-08-18T09:01:02Z</dcterms:created>
  <dcterms:modified xsi:type="dcterms:W3CDTF">2021-08-18T09:01:53Z</dcterms:modified>
</cp:coreProperties>
</file>